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e\Documents\ConsultingWhere\Training Workstream\Training Initiative 2020\Socio-economic Benefits\"/>
    </mc:Choice>
  </mc:AlternateContent>
  <xr:revisionPtr revIDLastSave="0" documentId="8_{9E180697-19F1-4D32-A3BA-CA911AF5D7D5}" xr6:coauthVersionLast="45" xr6:coauthVersionMax="45" xr10:uidLastSave="{00000000-0000-0000-0000-000000000000}"/>
  <bookViews>
    <workbookView xWindow="6885" yWindow="870" windowWidth="21915" windowHeight="14355" xr2:uid="{00000000-000D-0000-FFFF-FFFF00000000}"/>
  </bookViews>
  <sheets>
    <sheet name="ReadMe" sheetId="6" r:id="rId1"/>
    <sheet name="DCF1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1" l="1"/>
  <c r="H16" i="1"/>
  <c r="G16" i="1"/>
  <c r="F16" i="1"/>
  <c r="E16" i="1"/>
  <c r="E24" i="1" s="1"/>
  <c r="E12" i="1"/>
  <c r="I11" i="1"/>
  <c r="I12" i="1" s="1"/>
  <c r="H11" i="1"/>
  <c r="H12" i="1" s="1"/>
  <c r="G11" i="1"/>
  <c r="G12" i="1" s="1"/>
  <c r="F12" i="1"/>
  <c r="I19" i="1"/>
  <c r="H19" i="1"/>
  <c r="G19" i="1"/>
  <c r="F19" i="1"/>
  <c r="J10" i="1"/>
  <c r="E18" i="1" l="1"/>
  <c r="E20" i="1" s="1"/>
  <c r="H24" i="1"/>
  <c r="E23" i="1"/>
  <c r="I24" i="1"/>
  <c r="H23" i="1"/>
  <c r="F23" i="1"/>
  <c r="F24" i="1"/>
  <c r="G24" i="1"/>
  <c r="G18" i="1"/>
  <c r="G20" i="1" s="1"/>
  <c r="G23" i="1"/>
  <c r="F18" i="1"/>
  <c r="F20" i="1" s="1"/>
  <c r="I18" i="1"/>
  <c r="I23" i="1"/>
  <c r="H18" i="1"/>
  <c r="H20" i="1" s="1"/>
  <c r="J11" i="1"/>
  <c r="J12" i="1" s="1"/>
  <c r="I20" i="1"/>
  <c r="J16" i="1"/>
  <c r="J24" i="1" l="1"/>
  <c r="J23" i="1"/>
  <c r="J18" i="1"/>
  <c r="E21" i="1"/>
  <c r="F21" i="1" s="1"/>
  <c r="G21" i="1" s="1"/>
  <c r="H21" i="1" s="1"/>
  <c r="I21" i="1" s="1"/>
  <c r="F27" i="1" s="1"/>
  <c r="J20" i="1"/>
  <c r="F26" i="1" l="1"/>
</calcChain>
</file>

<file path=xl/sharedStrings.xml><?xml version="1.0" encoding="utf-8"?>
<sst xmlns="http://schemas.openxmlformats.org/spreadsheetml/2006/main" count="80" uniqueCount="76">
  <si>
    <t xml:space="preserve"> </t>
  </si>
  <si>
    <t>Building the Business Case for Geospatial Development Projects</t>
  </si>
  <si>
    <t>Simple DCF Example</t>
  </si>
  <si>
    <t>Year 0</t>
  </si>
  <si>
    <t>Year 1</t>
  </si>
  <si>
    <t>Year 2</t>
  </si>
  <si>
    <t>Year 3</t>
  </si>
  <si>
    <t>Year 4</t>
  </si>
  <si>
    <t>Total</t>
  </si>
  <si>
    <t>Support Costs</t>
  </si>
  <si>
    <t>Total Benefits</t>
  </si>
  <si>
    <t>NPV</t>
  </si>
  <si>
    <t>Cumulative NPV</t>
  </si>
  <si>
    <t>NB All costs and benefits are in £000s</t>
  </si>
  <si>
    <t>Discount Rate</t>
  </si>
  <si>
    <t>Factors</t>
  </si>
  <si>
    <t>Total Costs</t>
  </si>
  <si>
    <t>Development Cost</t>
  </si>
  <si>
    <t>Efficiency Savings</t>
  </si>
  <si>
    <t>Discounted Costs</t>
  </si>
  <si>
    <t>Discounted Benefits</t>
  </si>
  <si>
    <t>Benefit-Cost Ratio</t>
  </si>
  <si>
    <t xml:space="preserve">Discount Rate </t>
  </si>
  <si>
    <t>Net Present Value</t>
  </si>
  <si>
    <t>Calculation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</si>
  <si>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</si>
  <si>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</si>
  <si>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</si>
  <si>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</si>
  <si>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</si>
  <si>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</si>
  <si>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</si>
  <si>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</si>
  <si>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</si>
  <si>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</si>
  <si>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Ref</t>
  </si>
  <si>
    <t>L</t>
  </si>
  <si>
    <t>M</t>
  </si>
  <si>
    <t>A+B</t>
  </si>
  <si>
    <t>D+E</t>
  </si>
  <si>
    <t xml:space="preserve"> Development Cost * Support Factor</t>
  </si>
  <si>
    <t>Increased Sales</t>
  </si>
  <si>
    <t>C+F</t>
  </si>
  <si>
    <t>1/(1+Discount Rate)^Year</t>
  </si>
  <si>
    <t>G*H</t>
  </si>
  <si>
    <t>M/(0-L)</t>
  </si>
  <si>
    <t>Cashflow</t>
  </si>
  <si>
    <t xml:space="preserve">Simple Discounted Cashflow </t>
  </si>
  <si>
    <t>Worked Example</t>
  </si>
  <si>
    <t>Definitions</t>
  </si>
  <si>
    <t>The components of cost are:</t>
  </si>
  <si>
    <t>Introduction</t>
  </si>
  <si>
    <t>Discounted Cash Flow</t>
  </si>
  <si>
    <t>The example given here is for a new geospatial software development project but can be used and expanded to cover any project where cost benefit analysis is used for financial assessment</t>
  </si>
  <si>
    <t>The discount rate expresses the time value of money and takes into account that money received over the life time of the project</t>
  </si>
  <si>
    <t>The benefits in the case are:</t>
  </si>
  <si>
    <t>Increased sales</t>
  </si>
  <si>
    <t>Efficiency savings</t>
  </si>
  <si>
    <t>The money received from selling products and services (such basemap data or consultancy services to help customers use the data)</t>
  </si>
  <si>
    <t>Money saved by being able to produce products and services more efficiently by using the geospatial system</t>
  </si>
  <si>
    <t>Development Costs - design, software development, installation and commisioning of the new system (these are bundled together in this example)</t>
  </si>
  <si>
    <t>This is the period before the project starts when costs are incurred, for instance in specifying the requirement and tendering the work</t>
  </si>
  <si>
    <t>Year 1-4</t>
  </si>
  <si>
    <t>The period during which the system is developed and then used</t>
  </si>
  <si>
    <t>Support Costs - once the system has been commissioned there will be costs incurred to maintain the system</t>
  </si>
  <si>
    <t>Cash flow</t>
  </si>
  <si>
    <t>Costs and Benefits</t>
  </si>
  <si>
    <t>The cells shown in Green are those a user needs to complete, all other cells are calculate automatically</t>
  </si>
  <si>
    <t>The net amounts of money (cash) that is spent and received in a period, calculated by subtracting the costs from the benefits.</t>
  </si>
  <si>
    <t>Negative figures are shown in red, positive in black.</t>
  </si>
  <si>
    <t>Net Present Value (NPV)</t>
  </si>
  <si>
    <t>The difference between the present value of benefits and the present value of costs</t>
  </si>
  <si>
    <t>Calculation of Financial Measures</t>
  </si>
  <si>
    <t>Benefit to Cost Ratio</t>
  </si>
  <si>
    <t>The discounted benefits divided by the discounted costs</t>
  </si>
  <si>
    <t>Technique of valuing money to be received  or spent in the future in terms of what it is worth today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</si>
</sst>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£&quot;#,##0;[Red]\-&quot;£&quot;#,##0"/>
  </numFmts>
  <fonts count="6" x14ac:knownFonts="1">
    <font>
      <sz val="11"/>
      <color theme="1"/>
      <name val="Calibri"/>
      <family val="2"/>
      <scheme val="minor"/>
    </font>
    <font>
      <b/>
      <sz val="11"/>
      <color indexed="8"/>
      <name val="Trebuchet MS"/>
      <family val="2"/>
    </font>
    <font>
      <sz val="11"/>
      <color indexed="8"/>
      <name val="Trebuchet MS"/>
      <family val="2"/>
    </font>
    <font>
      <sz val="11"/>
      <name val="Trebuchet MS"/>
      <family val="2"/>
    </font>
    <font>
      <b/>
      <sz val="14"/>
      <color indexed="8"/>
      <name val="Trebuchet MS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gray0625">
        <bgColor theme="4" tint="0.399975585192419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4" fillId="0" borderId="0" xfId="0" applyFont="1"/>
    <xf numFmtId="0" fontId="2" fillId="0" borderId="0" xfId="0" applyFont="1"/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vertical="top" wrapText="1"/>
    </xf>
    <xf numFmtId="0" fontId="1" fillId="0" borderId="2" xfId="0" applyFont="1" applyFill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4" xfId="0" applyFont="1" applyBorder="1"/>
    <xf numFmtId="38" fontId="2" fillId="0" borderId="4" xfId="0" applyNumberFormat="1" applyFont="1" applyBorder="1"/>
    <xf numFmtId="0" fontId="2" fillId="0" borderId="9" xfId="0" applyFont="1" applyBorder="1"/>
    <xf numFmtId="38" fontId="2" fillId="0" borderId="9" xfId="0" applyNumberFormat="1" applyFont="1" applyBorder="1"/>
    <xf numFmtId="2" fontId="1" fillId="0" borderId="0" xfId="0" applyNumberFormat="1" applyFont="1"/>
    <xf numFmtId="6" fontId="1" fillId="0" borderId="0" xfId="0" applyNumberFormat="1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5" fillId="0" borderId="0" xfId="0" applyFont="1"/>
    <xf numFmtId="0" fontId="0" fillId="0" borderId="0" xfId="0" applyFont="1"/>
    <xf numFmtId="38" fontId="2" fillId="0" borderId="4" xfId="0" applyNumberFormat="1" applyFont="1" applyBorder="1" applyAlignment="1">
      <alignment vertical="top" wrapText="1"/>
    </xf>
    <xf numFmtId="38" fontId="2" fillId="2" borderId="4" xfId="0" applyNumberFormat="1" applyFont="1" applyFill="1" applyBorder="1" applyAlignment="1">
      <alignment horizontal="right" vertical="top" wrapText="1"/>
    </xf>
    <xf numFmtId="38" fontId="2" fillId="0" borderId="4" xfId="0" applyNumberFormat="1" applyFont="1" applyBorder="1" applyAlignment="1">
      <alignment horizontal="right" vertical="top" wrapText="1"/>
    </xf>
    <xf numFmtId="38" fontId="2" fillId="2" borderId="1" xfId="0" applyNumberFormat="1" applyFont="1" applyFill="1" applyBorder="1" applyAlignment="1">
      <alignment vertical="top" wrapText="1"/>
    </xf>
    <xf numFmtId="38" fontId="2" fillId="0" borderId="1" xfId="0" applyNumberFormat="1" applyFont="1" applyBorder="1" applyAlignment="1">
      <alignment horizontal="right" vertical="top" wrapText="1"/>
    </xf>
    <xf numFmtId="38" fontId="2" fillId="0" borderId="9" xfId="0" applyNumberFormat="1" applyFont="1" applyBorder="1" applyAlignment="1">
      <alignment vertical="top" wrapText="1"/>
    </xf>
    <xf numFmtId="38" fontId="2" fillId="0" borderId="9" xfId="0" applyNumberFormat="1" applyFont="1" applyBorder="1" applyAlignment="1">
      <alignment horizontal="right" vertical="top" wrapText="1"/>
    </xf>
    <xf numFmtId="38" fontId="2" fillId="0" borderId="11" xfId="0" applyNumberFormat="1" applyFont="1" applyBorder="1" applyAlignment="1">
      <alignment vertical="top" wrapText="1"/>
    </xf>
    <xf numFmtId="38" fontId="2" fillId="0" borderId="11" xfId="0" applyNumberFormat="1" applyFont="1" applyBorder="1" applyAlignment="1">
      <alignment horizontal="right" vertical="top" wrapText="1"/>
    </xf>
    <xf numFmtId="38" fontId="2" fillId="0" borderId="1" xfId="0" applyNumberFormat="1" applyFont="1" applyBorder="1" applyAlignment="1">
      <alignment vertical="top" wrapText="1"/>
    </xf>
    <xf numFmtId="38" fontId="2" fillId="2" borderId="1" xfId="0" applyNumberFormat="1" applyFont="1" applyFill="1" applyBorder="1" applyAlignment="1">
      <alignment horizontal="right" vertical="top" wrapText="1"/>
    </xf>
    <xf numFmtId="38" fontId="3" fillId="0" borderId="9" xfId="0" applyNumberFormat="1" applyFont="1" applyBorder="1" applyAlignment="1">
      <alignment horizontal="right" vertical="top" wrapText="1"/>
    </xf>
    <xf numFmtId="38" fontId="3" fillId="0" borderId="11" xfId="0" applyNumberFormat="1" applyFont="1" applyBorder="1" applyAlignment="1">
      <alignment horizontal="right" vertical="top" wrapText="1"/>
    </xf>
    <xf numFmtId="38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638176</xdr:colOff>
      <xdr:row>2</xdr:row>
      <xdr:rowOff>57151</xdr:rowOff>
    </xdr:from>
    <xdr:to>
      <xdr:col>9</xdr:col>
      <xdr:colOff>838200</xdr:colOff>
      <xdr:row>5</xdr:row>
      <xdr:rowOff>27076</xdr:rowOff>
    </xdr:to>
    <xdr:pic>
      <xdr:nvPicPr>
        <xdr:cNvPr id="3" name="Picture 2" descr="ConsultingWhere logo.t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3051" y="504826"/>
          <a:ext cx="2314574" cy="627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C3A3-93CF-450F-879E-27733D1E4CB7}">
  <dimension ref="B3:C36"/>
  <sheetViews>
    <sheetView tabSelected="1" workbookViewId="0">
      <selection activeCell="D11" sqref="D11"/>
    </sheetView>
  </sheetViews>
  <sheetFormatPr defaultRowHeight="15" x14ac:dyDescent="0.25"/>
  <cols>
    <col min="2" max="2" width="25.85546875" customWidth="1"/>
  </cols>
  <sheetData>
    <row r="3" spans="2:3" x14ac:dyDescent="0.25">
      <c r="B3" s="30" t="s">
        <v>47</v>
      </c>
    </row>
    <row r="4" spans="2:3" x14ac:dyDescent="0.25">
      <c r="B4" s="30" t="s">
        <v>48</v>
      </c>
    </row>
    <row r="6" spans="2:3" x14ac:dyDescent="0.25">
      <c r="B6" s="30" t="s">
        <v>49</v>
      </c>
    </row>
    <row r="7" spans="2:3" x14ac:dyDescent="0.25">
      <c r="B7" s="30"/>
    </row>
    <row r="9" spans="2:3" x14ac:dyDescent="0.25">
      <c r="B9" s="31" t="s">
        <v>52</v>
      </c>
      <c r="C9" t="s">
        <v>75</v>
      </c>
    </row>
    <row r="10" spans="2:3" x14ac:dyDescent="0.25">
      <c r="B10" t="s">
        <v>14</v>
      </c>
      <c r="C10" t="s">
        <v>54</v>
      </c>
    </row>
    <row r="12" spans="2:3" x14ac:dyDescent="0.25">
      <c r="B12" t="s">
        <v>3</v>
      </c>
      <c r="C12" t="s">
        <v>61</v>
      </c>
    </row>
    <row r="13" spans="2:3" x14ac:dyDescent="0.25">
      <c r="B13" t="s">
        <v>62</v>
      </c>
      <c r="C13" t="s">
        <v>63</v>
      </c>
    </row>
    <row r="15" spans="2:3" x14ac:dyDescent="0.25">
      <c r="B15" s="30" t="s">
        <v>51</v>
      </c>
    </row>
    <row r="16" spans="2:3" x14ac:dyDescent="0.25">
      <c r="B16" t="s">
        <v>53</v>
      </c>
    </row>
    <row r="17" spans="2:3" x14ac:dyDescent="0.25">
      <c r="B17" t="s">
        <v>67</v>
      </c>
    </row>
    <row r="18" spans="2:3" x14ac:dyDescent="0.25">
      <c r="B18" t="s">
        <v>69</v>
      </c>
    </row>
    <row r="20" spans="2:3" x14ac:dyDescent="0.25">
      <c r="B20" s="30" t="s">
        <v>66</v>
      </c>
    </row>
    <row r="21" spans="2:3" x14ac:dyDescent="0.25">
      <c r="B21" t="s">
        <v>50</v>
      </c>
    </row>
    <row r="23" spans="2:3" x14ac:dyDescent="0.25">
      <c r="B23" t="s">
        <v>60</v>
      </c>
    </row>
    <row r="24" spans="2:3" x14ac:dyDescent="0.25">
      <c r="B24" t="s">
        <v>64</v>
      </c>
    </row>
    <row r="26" spans="2:3" x14ac:dyDescent="0.25">
      <c r="B26" t="s">
        <v>55</v>
      </c>
    </row>
    <row r="28" spans="2:3" x14ac:dyDescent="0.25">
      <c r="B28" t="s">
        <v>56</v>
      </c>
      <c r="C28" t="s">
        <v>58</v>
      </c>
    </row>
    <row r="29" spans="2:3" x14ac:dyDescent="0.25">
      <c r="B29" t="s">
        <v>57</v>
      </c>
      <c r="C29" t="s">
        <v>59</v>
      </c>
    </row>
    <row r="31" spans="2:3" x14ac:dyDescent="0.25">
      <c r="B31" s="30" t="s">
        <v>72</v>
      </c>
    </row>
    <row r="32" spans="2:3" x14ac:dyDescent="0.25">
      <c r="B32" s="30"/>
    </row>
    <row r="33" spans="2:3" x14ac:dyDescent="0.25">
      <c r="B33" s="31" t="s">
        <v>65</v>
      </c>
      <c r="C33" t="s">
        <v>68</v>
      </c>
    </row>
    <row r="34" spans="2:3" x14ac:dyDescent="0.25">
      <c r="B34" t="s">
        <v>70</v>
      </c>
      <c r="C34" t="s">
        <v>71</v>
      </c>
    </row>
    <row r="35" spans="2:3" x14ac:dyDescent="0.25">
      <c r="B35" t="s">
        <v>73</v>
      </c>
      <c r="C35" t="s">
        <v>74</v>
      </c>
    </row>
    <row r="36" spans="2:3" x14ac:dyDescent="0.25">
      <c r="B36" t="s"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27"/>
  <sheetViews>
    <sheetView workbookViewId="0">
      <selection activeCell="I28" sqref="I28"/>
    </sheetView>
  </sheetViews>
  <sheetFormatPr defaultColWidth="9" defaultRowHeight="16.5" x14ac:dyDescent="0.3"/>
  <cols>
    <col min="1" max="1" width="11.42578125" style="3" customWidth="1"/>
    <col min="2" max="2" width="9" style="18"/>
    <col min="3" max="3" width="22.85546875" style="3" customWidth="1"/>
    <col min="4" max="4" width="8.7109375" style="3" customWidth="1"/>
    <col min="5" max="9" width="10.5703125" style="3" customWidth="1"/>
    <col min="10" max="10" width="13.85546875" style="3" customWidth="1"/>
    <col min="11" max="11" width="36" style="3" customWidth="1"/>
    <col min="12" max="16384" width="9" style="3"/>
  </cols>
  <sheetData>
    <row r="2" spans="1:11" ht="18.75" x14ac:dyDescent="0.3">
      <c r="A2" s="2" t="s">
        <v>0</v>
      </c>
      <c r="B2" s="17"/>
      <c r="C2" s="2" t="s">
        <v>1</v>
      </c>
      <c r="D2" s="2"/>
      <c r="E2" s="1"/>
      <c r="F2" s="1"/>
      <c r="G2" s="1"/>
      <c r="H2" s="1"/>
      <c r="I2" s="1"/>
    </row>
    <row r="3" spans="1:11" ht="18.75" x14ac:dyDescent="0.3">
      <c r="A3" s="2"/>
      <c r="B3" s="17"/>
      <c r="C3" s="1"/>
      <c r="D3" s="1"/>
      <c r="E3" s="1"/>
      <c r="F3" s="1"/>
      <c r="G3" s="1"/>
      <c r="H3" s="1"/>
    </row>
    <row r="4" spans="1:11" x14ac:dyDescent="0.3">
      <c r="C4" s="1" t="s">
        <v>2</v>
      </c>
      <c r="D4" s="1"/>
    </row>
    <row r="5" spans="1:11" x14ac:dyDescent="0.3">
      <c r="C5" s="3" t="s">
        <v>13</v>
      </c>
    </row>
    <row r="7" spans="1:11" x14ac:dyDescent="0.3">
      <c r="B7" s="19" t="s">
        <v>35</v>
      </c>
      <c r="C7" s="6" t="s">
        <v>0</v>
      </c>
      <c r="D7" s="6"/>
      <c r="E7" s="6" t="s">
        <v>3</v>
      </c>
      <c r="F7" s="6" t="s">
        <v>4</v>
      </c>
      <c r="G7" s="6" t="s">
        <v>5</v>
      </c>
      <c r="H7" s="6" t="s">
        <v>6</v>
      </c>
      <c r="I7" s="6" t="s">
        <v>7</v>
      </c>
      <c r="J7" s="6" t="s">
        <v>8</v>
      </c>
      <c r="K7" s="6" t="s">
        <v>24</v>
      </c>
    </row>
    <row r="8" spans="1:11" x14ac:dyDescent="0.3">
      <c r="B8" s="19"/>
      <c r="C8" s="6"/>
      <c r="D8" s="6" t="s">
        <v>15</v>
      </c>
      <c r="E8" s="6">
        <v>0</v>
      </c>
      <c r="F8" s="6">
        <v>1</v>
      </c>
      <c r="G8" s="6">
        <v>2</v>
      </c>
      <c r="H8" s="6">
        <v>3</v>
      </c>
      <c r="I8" s="6">
        <v>4</v>
      </c>
      <c r="J8" s="6"/>
      <c r="K8" s="6"/>
    </row>
    <row r="9" spans="1:11" ht="17.25" thickBot="1" x14ac:dyDescent="0.35">
      <c r="B9" s="20"/>
      <c r="C9" s="7"/>
      <c r="D9" s="7"/>
      <c r="E9" s="7"/>
      <c r="F9" s="7"/>
      <c r="G9" s="7"/>
      <c r="H9" s="7"/>
      <c r="I9" s="7"/>
      <c r="J9" s="7"/>
      <c r="K9" s="21"/>
    </row>
    <row r="10" spans="1:11" x14ac:dyDescent="0.3">
      <c r="B10" s="22" t="s">
        <v>25</v>
      </c>
      <c r="C10" s="8" t="s">
        <v>17</v>
      </c>
      <c r="D10" s="32"/>
      <c r="E10" s="33">
        <v>-50</v>
      </c>
      <c r="F10" s="33">
        <v>-700</v>
      </c>
      <c r="G10" s="33">
        <v>0</v>
      </c>
      <c r="H10" s="33">
        <v>0</v>
      </c>
      <c r="I10" s="33">
        <v>0</v>
      </c>
      <c r="J10" s="34">
        <f>SUM(E10:I10)</f>
        <v>-750</v>
      </c>
      <c r="K10" s="23"/>
    </row>
    <row r="11" spans="1:11" x14ac:dyDescent="0.3">
      <c r="B11" s="24" t="s">
        <v>26</v>
      </c>
      <c r="C11" s="4" t="s">
        <v>9</v>
      </c>
      <c r="D11" s="35">
        <v>0.15</v>
      </c>
      <c r="E11" s="36">
        <v>0</v>
      </c>
      <c r="F11" s="36">
        <v>0</v>
      </c>
      <c r="G11" s="36">
        <f>$F$10*$D$11</f>
        <v>-105</v>
      </c>
      <c r="H11" s="36">
        <f t="shared" ref="H11:I11" si="0">$F$10*$D$11</f>
        <v>-105</v>
      </c>
      <c r="I11" s="36">
        <f t="shared" si="0"/>
        <v>-105</v>
      </c>
      <c r="J11" s="36">
        <f>SUM(E11:I11)</f>
        <v>-315</v>
      </c>
      <c r="K11" s="25" t="s">
        <v>40</v>
      </c>
    </row>
    <row r="12" spans="1:11" ht="17.25" thickBot="1" x14ac:dyDescent="0.35">
      <c r="B12" s="26" t="s">
        <v>27</v>
      </c>
      <c r="C12" s="9" t="s">
        <v>16</v>
      </c>
      <c r="D12" s="37"/>
      <c r="E12" s="38">
        <f>SUM(E10:E11)</f>
        <v>-50</v>
      </c>
      <c r="F12" s="38">
        <f>SUM(F10:F11)</f>
        <v>-700</v>
      </c>
      <c r="G12" s="38">
        <f t="shared" ref="G12:J12" si="1">SUM(G10:G11)</f>
        <v>-105</v>
      </c>
      <c r="H12" s="38">
        <f t="shared" si="1"/>
        <v>-105</v>
      </c>
      <c r="I12" s="38">
        <f t="shared" si="1"/>
        <v>-105</v>
      </c>
      <c r="J12" s="38">
        <f t="shared" si="1"/>
        <v>-1065</v>
      </c>
      <c r="K12" s="27" t="s">
        <v>38</v>
      </c>
    </row>
    <row r="13" spans="1:11" ht="17.25" thickBot="1" x14ac:dyDescent="0.35">
      <c r="B13" s="28"/>
      <c r="C13" s="10"/>
      <c r="D13" s="39"/>
      <c r="E13" s="40"/>
      <c r="F13" s="40"/>
      <c r="G13" s="40"/>
      <c r="H13" s="40"/>
      <c r="I13" s="40"/>
      <c r="J13" s="40"/>
      <c r="K13" s="29"/>
    </row>
    <row r="14" spans="1:11" ht="18.75" customHeight="1" x14ac:dyDescent="0.3">
      <c r="B14" s="22" t="s">
        <v>28</v>
      </c>
      <c r="C14" s="8" t="s">
        <v>41</v>
      </c>
      <c r="D14" s="32"/>
      <c r="E14" s="33">
        <v>0</v>
      </c>
      <c r="F14" s="33">
        <v>0</v>
      </c>
      <c r="G14" s="33">
        <v>250</v>
      </c>
      <c r="H14" s="33">
        <v>500</v>
      </c>
      <c r="I14" s="33">
        <v>500</v>
      </c>
      <c r="J14" s="34"/>
      <c r="K14" s="23"/>
    </row>
    <row r="15" spans="1:11" x14ac:dyDescent="0.3">
      <c r="B15" s="24" t="s">
        <v>29</v>
      </c>
      <c r="C15" s="4" t="s">
        <v>18</v>
      </c>
      <c r="D15" s="41"/>
      <c r="E15" s="42">
        <v>0</v>
      </c>
      <c r="F15" s="42">
        <v>0</v>
      </c>
      <c r="G15" s="42">
        <v>150</v>
      </c>
      <c r="H15" s="42">
        <v>300</v>
      </c>
      <c r="I15" s="42">
        <v>300</v>
      </c>
      <c r="J15" s="36"/>
      <c r="K15" s="25"/>
    </row>
    <row r="16" spans="1:11" ht="17.25" thickBot="1" x14ac:dyDescent="0.35">
      <c r="B16" s="26" t="s">
        <v>30</v>
      </c>
      <c r="C16" s="9" t="s">
        <v>10</v>
      </c>
      <c r="D16" s="37"/>
      <c r="E16" s="43">
        <f>SUM(E14:E15)</f>
        <v>0</v>
      </c>
      <c r="F16" s="43">
        <f t="shared" ref="F16:I16" si="2">SUM(F14:F15)</f>
        <v>0</v>
      </c>
      <c r="G16" s="43">
        <f t="shared" si="2"/>
        <v>400</v>
      </c>
      <c r="H16" s="43">
        <f t="shared" si="2"/>
        <v>800</v>
      </c>
      <c r="I16" s="43">
        <f t="shared" si="2"/>
        <v>800</v>
      </c>
      <c r="J16" s="38">
        <f>SUM(E16:I16)</f>
        <v>2000</v>
      </c>
      <c r="K16" s="27" t="s">
        <v>39</v>
      </c>
    </row>
    <row r="17" spans="2:11" ht="17.25" thickBot="1" x14ac:dyDescent="0.35">
      <c r="B17" s="28"/>
      <c r="C17" s="10"/>
      <c r="D17" s="39"/>
      <c r="E17" s="44"/>
      <c r="F17" s="44"/>
      <c r="G17" s="44"/>
      <c r="H17" s="44"/>
      <c r="I17" s="44"/>
      <c r="J17" s="40"/>
      <c r="K17" s="29"/>
    </row>
    <row r="18" spans="2:11" x14ac:dyDescent="0.3">
      <c r="B18" s="22" t="s">
        <v>31</v>
      </c>
      <c r="C18" s="8" t="s">
        <v>46</v>
      </c>
      <c r="D18" s="32"/>
      <c r="E18" s="34">
        <f>E12+E16</f>
        <v>-50</v>
      </c>
      <c r="F18" s="34">
        <f t="shared" ref="F18:J18" si="3">F12+F16</f>
        <v>-700</v>
      </c>
      <c r="G18" s="34">
        <f t="shared" si="3"/>
        <v>295</v>
      </c>
      <c r="H18" s="34">
        <f t="shared" si="3"/>
        <v>695</v>
      </c>
      <c r="I18" s="34">
        <f t="shared" si="3"/>
        <v>695</v>
      </c>
      <c r="J18" s="34">
        <f t="shared" si="3"/>
        <v>935</v>
      </c>
      <c r="K18" s="23" t="s">
        <v>42</v>
      </c>
    </row>
    <row r="19" spans="2:11" x14ac:dyDescent="0.3">
      <c r="B19" s="24" t="s">
        <v>32</v>
      </c>
      <c r="C19" s="5" t="s">
        <v>22</v>
      </c>
      <c r="D19" s="42">
        <v>0.05</v>
      </c>
      <c r="E19" s="36">
        <v>1</v>
      </c>
      <c r="F19" s="36">
        <f>1/(1+$D19)^F8</f>
        <v>0.95238095238095233</v>
      </c>
      <c r="G19" s="36">
        <f>1/(1+$D19)^G8</f>
        <v>0.90702947845804982</v>
      </c>
      <c r="H19" s="36">
        <f>1/(1+$D19)^H8</f>
        <v>0.86383759853147601</v>
      </c>
      <c r="I19" s="36">
        <f>1/(1+$D19)^I8</f>
        <v>0.82270247479188197</v>
      </c>
      <c r="J19" s="36" t="s">
        <v>0</v>
      </c>
      <c r="K19" s="25" t="s">
        <v>43</v>
      </c>
    </row>
    <row r="20" spans="2:11" x14ac:dyDescent="0.3">
      <c r="B20" s="24" t="s">
        <v>33</v>
      </c>
      <c r="C20" s="4" t="s">
        <v>11</v>
      </c>
      <c r="D20" s="41"/>
      <c r="E20" s="36">
        <f>E18*E19</f>
        <v>-50</v>
      </c>
      <c r="F20" s="36">
        <f>F18*F19</f>
        <v>-666.66666666666663</v>
      </c>
      <c r="G20" s="36">
        <f>G18*G19</f>
        <v>267.5736961451247</v>
      </c>
      <c r="H20" s="36">
        <f>H18*H19</f>
        <v>600.36713097937582</v>
      </c>
      <c r="I20" s="36">
        <f>I18*I19</f>
        <v>571.77821998035802</v>
      </c>
      <c r="J20" s="36">
        <f>SUM(E20:I20)</f>
        <v>723.0523804381919</v>
      </c>
      <c r="K20" s="25"/>
    </row>
    <row r="21" spans="2:11" ht="17.25" thickBot="1" x14ac:dyDescent="0.35">
      <c r="B21" s="26" t="s">
        <v>34</v>
      </c>
      <c r="C21" s="9" t="s">
        <v>12</v>
      </c>
      <c r="D21" s="37"/>
      <c r="E21" s="38">
        <f>E20</f>
        <v>-50</v>
      </c>
      <c r="F21" s="38">
        <f>(E21+F20)</f>
        <v>-716.66666666666663</v>
      </c>
      <c r="G21" s="38">
        <f>(F21+G20)</f>
        <v>-449.09297052154193</v>
      </c>
      <c r="H21" s="38">
        <f>(G21+H20)</f>
        <v>151.27416045783389</v>
      </c>
      <c r="I21" s="38">
        <f>(H21+I20)</f>
        <v>723.0523804381919</v>
      </c>
      <c r="J21" s="38"/>
      <c r="K21" s="27"/>
    </row>
    <row r="22" spans="2:11" ht="17.25" thickBot="1" x14ac:dyDescent="0.35">
      <c r="D22" s="45"/>
      <c r="E22" s="45"/>
      <c r="F22" s="45"/>
      <c r="G22" s="45"/>
      <c r="H22" s="45"/>
      <c r="I22" s="45"/>
      <c r="J22" s="45"/>
    </row>
    <row r="23" spans="2:11" x14ac:dyDescent="0.3">
      <c r="B23" s="22" t="s">
        <v>36</v>
      </c>
      <c r="C23" s="11" t="s">
        <v>19</v>
      </c>
      <c r="D23" s="12"/>
      <c r="E23" s="12">
        <f>E12*E19</f>
        <v>-50</v>
      </c>
      <c r="F23" s="12">
        <f t="shared" ref="F23:I23" si="4">F12*F19</f>
        <v>-666.66666666666663</v>
      </c>
      <c r="G23" s="12">
        <f t="shared" si="4"/>
        <v>-95.238095238095227</v>
      </c>
      <c r="H23" s="12">
        <f t="shared" si="4"/>
        <v>-90.702947845804985</v>
      </c>
      <c r="I23" s="12">
        <f t="shared" si="4"/>
        <v>-86.383759853147609</v>
      </c>
      <c r="J23" s="12">
        <f>SUM(E23:I23)</f>
        <v>-988.99146960371434</v>
      </c>
      <c r="K23" s="23" t="s">
        <v>44</v>
      </c>
    </row>
    <row r="24" spans="2:11" ht="17.25" thickBot="1" x14ac:dyDescent="0.35">
      <c r="B24" s="26" t="s">
        <v>37</v>
      </c>
      <c r="C24" s="13" t="s">
        <v>20</v>
      </c>
      <c r="D24" s="14"/>
      <c r="E24" s="14">
        <f>E16*E19</f>
        <v>0</v>
      </c>
      <c r="F24" s="14">
        <f t="shared" ref="F24:I24" si="5">F16*F19</f>
        <v>0</v>
      </c>
      <c r="G24" s="14">
        <f t="shared" si="5"/>
        <v>362.81179138321994</v>
      </c>
      <c r="H24" s="14">
        <f t="shared" si="5"/>
        <v>691.07007882518076</v>
      </c>
      <c r="I24" s="14">
        <f t="shared" si="5"/>
        <v>658.1619798335056</v>
      </c>
      <c r="J24" s="14">
        <f>SUM(E24:I24)</f>
        <v>1712.0438500419064</v>
      </c>
      <c r="K24" s="27"/>
    </row>
    <row r="26" spans="2:11" x14ac:dyDescent="0.3">
      <c r="C26" s="1" t="s">
        <v>21</v>
      </c>
      <c r="D26" s="1"/>
      <c r="E26" s="1"/>
      <c r="F26" s="15">
        <f>J24/(0-J23)</f>
        <v>1.7311007249920132</v>
      </c>
      <c r="K26" s="3" t="s">
        <v>45</v>
      </c>
    </row>
    <row r="27" spans="2:11" x14ac:dyDescent="0.3">
      <c r="C27" s="1" t="s">
        <v>23</v>
      </c>
      <c r="F27" s="16">
        <f>I21</f>
        <v>723.0523804381919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4294967293" verticalDpi="300" r:id="rId1"/>
  <headerFooter alignWithMargins="0">
    <oddFooter>&amp;L&amp;F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DCF1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Coote</dc:creator>
  <cp:lastModifiedBy>Andrew Coote</cp:lastModifiedBy>
  <cp:lastPrinted>2011-12-05T14:05:55Z</cp:lastPrinted>
  <dcterms:created xsi:type="dcterms:W3CDTF">2009-06-23T09:52:25Z</dcterms:created>
  <dcterms:modified xsi:type="dcterms:W3CDTF">2020-09-30T07:13:28Z</dcterms:modified>
</cp:coreProperties>
</file>